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t-ikuei\docs\50.ホームページ\01.ホームページ更新\2025年度\20250401\2_移行用ファイル\"/>
    </mc:Choice>
  </mc:AlternateContent>
  <xr:revisionPtr revIDLastSave="0" documentId="13_ncr:1_{21BA8F55-A3D2-4E48-A423-63067F89B20B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在学 (大学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1" i="1"/>
  <c r="G12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3" i="1"/>
  <c r="I53" i="1"/>
  <c r="J53" i="1" s="1"/>
  <c r="I57" i="1"/>
  <c r="J57" i="1" s="1"/>
  <c r="G61" i="1" l="1"/>
  <c r="G13" i="1"/>
  <c r="G63" i="1" l="1"/>
</calcChain>
</file>

<file path=xl/sharedStrings.xml><?xml version="1.0" encoding="utf-8"?>
<sst xmlns="http://schemas.openxmlformats.org/spreadsheetml/2006/main" count="81" uniqueCount="44">
  <si>
    <t>（多子世帯向け奨学金には、所得制限がありません）</t>
    <rPh sb="1" eb="3">
      <t>タシ</t>
    </rPh>
    <rPh sb="3" eb="5">
      <t>セタイ</t>
    </rPh>
    <rPh sb="5" eb="6">
      <t>ム</t>
    </rPh>
    <rPh sb="7" eb="10">
      <t>ショウガクキン</t>
    </rPh>
    <rPh sb="13" eb="15">
      <t>ショトク</t>
    </rPh>
    <rPh sb="15" eb="17">
      <t>セイゲン</t>
    </rPh>
    <phoneticPr fontId="2"/>
  </si>
  <si>
    <t>認定所得金額３００万円を超える方は、月額奨学金に申し込みできません。</t>
    <rPh sb="0" eb="2">
      <t>ニンテイ</t>
    </rPh>
    <rPh sb="2" eb="4">
      <t>ショトク</t>
    </rPh>
    <rPh sb="4" eb="6">
      <t>キンガク</t>
    </rPh>
    <rPh sb="9" eb="11">
      <t>マンエン</t>
    </rPh>
    <rPh sb="12" eb="13">
      <t>コ</t>
    </rPh>
    <rPh sb="15" eb="16">
      <t>カタ</t>
    </rPh>
    <rPh sb="18" eb="20">
      <t>ゲツガク</t>
    </rPh>
    <rPh sb="20" eb="23">
      <t>ショウガクキン</t>
    </rPh>
    <rPh sb="24" eb="25">
      <t>モウ</t>
    </rPh>
    <rPh sb="26" eb="27">
      <t>コ</t>
    </rPh>
    <phoneticPr fontId="2"/>
  </si>
  <si>
    <t>認定所得金額</t>
    <rPh sb="0" eb="2">
      <t>ニンテイ</t>
    </rPh>
    <rPh sb="2" eb="4">
      <t>ショトク</t>
    </rPh>
    <rPh sb="4" eb="6">
      <t>キンガク</t>
    </rPh>
    <phoneticPr fontId="2"/>
  </si>
  <si>
    <t>特別控除額合計</t>
    <rPh sb="0" eb="2">
      <t>トクベツ</t>
    </rPh>
    <rPh sb="2" eb="5">
      <t>コウジョガク</t>
    </rPh>
    <rPh sb="5" eb="7">
      <t>ゴウケイ</t>
    </rPh>
    <phoneticPr fontId="2"/>
  </si>
  <si>
    <t>※保険等によりまかなわれた額がある場合は差し引いてください。</t>
    <rPh sb="1" eb="3">
      <t>ホケン</t>
    </rPh>
    <rPh sb="3" eb="4">
      <t>トウ</t>
    </rPh>
    <rPh sb="13" eb="14">
      <t>ガク</t>
    </rPh>
    <rPh sb="17" eb="19">
      <t>バアイ</t>
    </rPh>
    <rPh sb="20" eb="21">
      <t>サ</t>
    </rPh>
    <rPh sb="22" eb="23">
      <t>ヒ</t>
    </rPh>
    <phoneticPr fontId="2"/>
  </si>
  <si>
    <t>※別居しているが家賃の負担がない場合は、０を入力してください。</t>
    <rPh sb="1" eb="3">
      <t>ベッキョ</t>
    </rPh>
    <rPh sb="8" eb="10">
      <t>ヤチン</t>
    </rPh>
    <rPh sb="11" eb="13">
      <t>フタン</t>
    </rPh>
    <rPh sb="16" eb="18">
      <t>バアイ</t>
    </rPh>
    <rPh sb="22" eb="24">
      <t>ニュウリョク</t>
    </rPh>
    <phoneticPr fontId="2"/>
  </si>
  <si>
    <t>家計支持者が単身赴任している（家賃月額を入力）</t>
    <rPh sb="0" eb="2">
      <t>カケイ</t>
    </rPh>
    <rPh sb="2" eb="5">
      <t>シジシャ</t>
    </rPh>
    <rPh sb="6" eb="8">
      <t>タンシン</t>
    </rPh>
    <rPh sb="8" eb="10">
      <t>フニン</t>
    </rPh>
    <rPh sb="15" eb="17">
      <t>ヤチン</t>
    </rPh>
    <rPh sb="17" eb="19">
      <t>ゲツガク</t>
    </rPh>
    <rPh sb="20" eb="22">
      <t>ニュウリョク</t>
    </rPh>
    <phoneticPr fontId="2"/>
  </si>
  <si>
    <t>長期療養者がいる（金額を入力）</t>
    <rPh sb="0" eb="2">
      <t>チョウキ</t>
    </rPh>
    <rPh sb="2" eb="5">
      <t>リョウヨウシャ</t>
    </rPh>
    <rPh sb="9" eb="11">
      <t>キンガク</t>
    </rPh>
    <rPh sb="12" eb="14">
      <t>ニュウリョク</t>
    </rPh>
    <phoneticPr fontId="2"/>
  </si>
  <si>
    <t>障害者がいる（人数を入力）</t>
    <rPh sb="0" eb="3">
      <t>ショウガイシャ</t>
    </rPh>
    <rPh sb="7" eb="9">
      <t>ニンズウ</t>
    </rPh>
    <rPh sb="10" eb="12">
      <t>ニュウリョク</t>
    </rPh>
    <phoneticPr fontId="2"/>
  </si>
  <si>
    <t>自宅外</t>
    <rPh sb="0" eb="2">
      <t>ジタク</t>
    </rPh>
    <rPh sb="2" eb="3">
      <t>ガイ</t>
    </rPh>
    <phoneticPr fontId="2"/>
  </si>
  <si>
    <t>自宅</t>
    <rPh sb="0" eb="2">
      <t>ジタク</t>
    </rPh>
    <phoneticPr fontId="2"/>
  </si>
  <si>
    <t>私立</t>
    <rPh sb="0" eb="2">
      <t>シリツ</t>
    </rPh>
    <phoneticPr fontId="2"/>
  </si>
  <si>
    <t>国公立</t>
    <rPh sb="0" eb="3">
      <t>コッコウリツ</t>
    </rPh>
    <phoneticPr fontId="2"/>
  </si>
  <si>
    <t>専修学校　専門課程</t>
    <rPh sb="0" eb="2">
      <t>センシュウ</t>
    </rPh>
    <rPh sb="2" eb="4">
      <t>ガッコウ</t>
    </rPh>
    <rPh sb="5" eb="7">
      <t>センモン</t>
    </rPh>
    <rPh sb="7" eb="9">
      <t>カテイ</t>
    </rPh>
    <phoneticPr fontId="2"/>
  </si>
  <si>
    <t>専修学校　高等課程</t>
    <rPh sb="0" eb="2">
      <t>センシュウ</t>
    </rPh>
    <rPh sb="2" eb="4">
      <t>ガッコウ</t>
    </rPh>
    <rPh sb="5" eb="7">
      <t>コウトウ</t>
    </rPh>
    <rPh sb="7" eb="9">
      <t>カテイ</t>
    </rPh>
    <phoneticPr fontId="2"/>
  </si>
  <si>
    <t>大学</t>
    <rPh sb="0" eb="2">
      <t>ダイガク</t>
    </rPh>
    <phoneticPr fontId="2"/>
  </si>
  <si>
    <t>４，５年生</t>
    <rPh sb="3" eb="5">
      <t>ネンセイ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</si>
  <si>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</si>
  <si>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１～３年生</t>
    <rPh sb="3" eb="5">
      <t>ネンセイ</t>
    </rPh>
    <phoneticPr fontId="2"/>
  </si>
  <si>
    <t>高等学校</t>
    <rPh sb="0" eb="2">
      <t>コウトウ</t>
    </rPh>
    <rPh sb="2" eb="4">
      <t>ガッコウ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</si>
  <si>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</si>
  <si>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</si>
  <si>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就学者控除・人数を入力</t>
    <rPh sb="0" eb="1">
      <t>シュウ</t>
    </rPh>
    <rPh sb="1" eb="2">
      <t>ガク</t>
    </rPh>
    <rPh sb="2" eb="3">
      <t>シャ</t>
    </rPh>
    <rPh sb="3" eb="4">
      <t>ヒカエ</t>
    </rPh>
    <rPh sb="4" eb="5">
      <t>ジョ</t>
    </rPh>
    <rPh sb="6" eb="7">
      <t>ジン</t>
    </rPh>
    <rPh sb="7" eb="8">
      <t>カズ</t>
    </rPh>
    <rPh sb="9" eb="11">
      <t>ニュウリョク</t>
    </rPh>
    <phoneticPr fontId="2"/>
  </si>
  <si>
    <t>母子・父子家庭である（ある場合１を入力）</t>
    <rPh sb="0" eb="2">
      <t>ボシ</t>
    </rPh>
    <rPh sb="3" eb="5">
      <t>フシ</t>
    </rPh>
    <rPh sb="5" eb="7">
      <t>カテイ</t>
    </rPh>
    <rPh sb="13" eb="15">
      <t>バアイ</t>
    </rPh>
    <rPh sb="17" eb="19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</si>
  <si>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</si>
  <si>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特別控除額表</t>
    <rPh sb="0" eb="2">
      <t>トクベツ</t>
    </rPh>
    <rPh sb="2" eb="4">
      <t>コウジョ</t>
    </rPh>
    <rPh sb="4" eb="5">
      <t>ガク</t>
    </rPh>
    <rPh sb="5" eb="6">
      <t>オモテ</t>
    </rPh>
    <phoneticPr fontId="2"/>
  </si>
  <si>
    <t>給与収入及び事業所得もある方は、①②双方にそれぞれ入力。</t>
    <rPh sb="0" eb="2">
      <t>キュウヨ</t>
    </rPh>
    <rPh sb="2" eb="4">
      <t>シュウニュウ</t>
    </rPh>
    <rPh sb="4" eb="5">
      <t>オヨ</t>
    </rPh>
    <rPh sb="6" eb="8">
      <t>ジギョウ</t>
    </rPh>
    <rPh sb="8" eb="10">
      <t>ショトク</t>
    </rPh>
    <rPh sb="13" eb="14">
      <t>カタ</t>
    </rPh>
    <rPh sb="18" eb="20">
      <t>ソウホウ</t>
    </rPh>
    <rPh sb="25" eb="27">
      <t>ニュウリョク</t>
    </rPh>
    <phoneticPr fontId="2"/>
  </si>
  <si>
    <t>②農業や自営業者などの事業所得者は、所得証明書に記載されている所得金額を入力。</t>
    <rPh sb="1" eb="3">
      <t>ノウギョウ</t>
    </rPh>
    <rPh sb="4" eb="6">
      <t>ジエイ</t>
    </rPh>
    <rPh sb="6" eb="8">
      <t>ギョウシャ</t>
    </rPh>
    <rPh sb="11" eb="13">
      <t>ジギョウ</t>
    </rPh>
    <rPh sb="13" eb="15">
      <t>ショトク</t>
    </rPh>
    <rPh sb="15" eb="16">
      <t>モノ</t>
    </rPh>
    <rPh sb="18" eb="20">
      <t>ショトク</t>
    </rPh>
    <rPh sb="20" eb="23">
      <t>ショウメイショ</t>
    </rPh>
    <rPh sb="24" eb="26">
      <t>キサイ</t>
    </rPh>
    <rPh sb="31" eb="33">
      <t>ショトク</t>
    </rPh>
    <rPh sb="33" eb="35">
      <t>キンガク</t>
    </rPh>
    <rPh sb="36" eb="38">
      <t>ニュウリョク</t>
    </rPh>
    <phoneticPr fontId="2"/>
  </si>
  <si>
    <t>【注意】控除後の所得金額ではありません。</t>
    <rPh sb="1" eb="3">
      <t>チュウイ</t>
    </rPh>
    <rPh sb="4" eb="6">
      <t>コウジョ</t>
    </rPh>
    <rPh sb="6" eb="7">
      <t>ゴ</t>
    </rPh>
    <rPh sb="8" eb="10">
      <t>ショトク</t>
    </rPh>
    <rPh sb="10" eb="12">
      <t>キンガク</t>
    </rPh>
    <phoneticPr fontId="2"/>
  </si>
  <si>
    <t>①給与所得者の場合は給与収入総額を入力。</t>
    <rPh sb="1" eb="3">
      <t>キュウヨ</t>
    </rPh>
    <rPh sb="3" eb="6">
      <t>ショトクシャ</t>
    </rPh>
    <rPh sb="7" eb="9">
      <t>バアイ</t>
    </rPh>
    <rPh sb="10" eb="12">
      <t>キュウヨ</t>
    </rPh>
    <rPh sb="12" eb="14">
      <t>シュウニュウ</t>
    </rPh>
    <rPh sb="14" eb="16">
      <t>ソウガク</t>
    </rPh>
    <rPh sb="17" eb="19">
      <t>ニュウリョク</t>
    </rPh>
    <phoneticPr fontId="2"/>
  </si>
  <si>
    <t>所得合計</t>
    <rPh sb="0" eb="2">
      <t>ショトク</t>
    </rPh>
    <rPh sb="2" eb="4">
      <t>ゴウケイ</t>
    </rPh>
    <phoneticPr fontId="2"/>
  </si>
  <si>
    <t>②事業所得</t>
    <rPh sb="1" eb="3">
      <t>ジギョウ</t>
    </rPh>
    <rPh sb="3" eb="5">
      <t>ショトク</t>
    </rPh>
    <phoneticPr fontId="2"/>
  </si>
  <si>
    <t>①給与収入</t>
    <rPh sb="1" eb="3">
      <t>キュウヨ</t>
    </rPh>
    <rPh sb="3" eb="5">
      <t>シュウニュウ</t>
    </rPh>
    <phoneticPr fontId="2"/>
  </si>
  <si>
    <t>B:父母のうち給与収入が少ない方の所得金額（金額を入力）</t>
    <rPh sb="2" eb="4">
      <t>フボ</t>
    </rPh>
    <rPh sb="7" eb="9">
      <t>キュウヨ</t>
    </rPh>
    <rPh sb="9" eb="11">
      <t>シュウニュウ</t>
    </rPh>
    <rPh sb="12" eb="13">
      <t>スク</t>
    </rPh>
    <rPh sb="15" eb="16">
      <t>ホウ</t>
    </rPh>
    <rPh sb="17" eb="19">
      <t>ショトク</t>
    </rPh>
    <rPh sb="19" eb="21">
      <t>キンガク</t>
    </rPh>
    <rPh sb="22" eb="24">
      <t>キンガク</t>
    </rPh>
    <rPh sb="25" eb="27">
      <t>ニュウリョク</t>
    </rPh>
    <phoneticPr fontId="2"/>
  </si>
  <si>
    <t>A:父母のうち給与収入が多い方の所得金額（金額を入力）</t>
    <rPh sb="2" eb="4">
      <t>フボ</t>
    </rPh>
    <rPh sb="7" eb="9">
      <t>キュウヨ</t>
    </rPh>
    <rPh sb="9" eb="11">
      <t>シュウニュウ</t>
    </rPh>
    <rPh sb="12" eb="13">
      <t>オオ</t>
    </rPh>
    <rPh sb="14" eb="15">
      <t>カタ</t>
    </rPh>
    <rPh sb="16" eb="18">
      <t>ショトク</t>
    </rPh>
    <rPh sb="18" eb="20">
      <t>キンガク</t>
    </rPh>
    <rPh sb="21" eb="23">
      <t>キンガク</t>
    </rPh>
    <rPh sb="24" eb="26">
      <t>ニュウリョク</t>
    </rPh>
    <phoneticPr fontId="2"/>
  </si>
  <si>
    <t>色つきセルのみ入力します。</t>
    <rPh sb="0" eb="1">
      <t>イロ</t>
    </rPh>
    <rPh sb="7" eb="9">
      <t>ニュウリョク</t>
    </rPh>
    <phoneticPr fontId="2"/>
  </si>
  <si>
    <t>該当しない箇所は空欄にしてください。</t>
    <rPh sb="0" eb="2">
      <t>ガイトウ</t>
    </rPh>
    <rPh sb="5" eb="7">
      <t>カショ</t>
    </rPh>
    <rPh sb="8" eb="10">
      <t>クウラン</t>
    </rPh>
    <phoneticPr fontId="2"/>
  </si>
  <si>
    <t>【認定所得金額算出表】</t>
    <rPh sb="1" eb="3">
      <t>ニンテイ</t>
    </rPh>
    <rPh sb="3" eb="5">
      <t>ショトク</t>
    </rPh>
    <rPh sb="5" eb="7">
      <t>キンガク</t>
    </rPh>
    <rPh sb="7" eb="9">
      <t>サンシュツ</t>
    </rPh>
    <rPh sb="9" eb="10">
      <t>ヒョウ</t>
    </rPh>
    <phoneticPr fontId="2"/>
  </si>
  <si>
    <t>（大学月額奨学金申込者・多子世帯向け奨学金申込者を含む人数を入力）</t>
    <rPh sb="1" eb="3">
      <t>ダイガク</t>
    </rPh>
    <rPh sb="3" eb="5">
      <t>ゲツガク</t>
    </rPh>
    <rPh sb="5" eb="8">
      <t>ショウガクキン</t>
    </rPh>
    <rPh sb="8" eb="11">
      <t>モウシコミシャ</t>
    </rPh>
    <rPh sb="12" eb="14">
      <t>タシ</t>
    </rPh>
    <rPh sb="14" eb="16">
      <t>セタイ</t>
    </rPh>
    <rPh sb="16" eb="17">
      <t>ム</t>
    </rPh>
    <rPh sb="18" eb="21">
      <t>ショウガクキン</t>
    </rPh>
    <rPh sb="21" eb="24">
      <t>モウシコミシャ</t>
    </rPh>
    <rPh sb="25" eb="26">
      <t>フク</t>
    </rPh>
    <rPh sb="27" eb="29">
      <t>ニンズウ</t>
    </rPh>
    <rPh sb="30" eb="32">
      <t>ニュウリョク</t>
    </rPh>
    <phoneticPr fontId="2"/>
  </si>
  <si>
    <t>入力欄には、それぞれ金額・人数など指定の数字を入力します。</t>
    <rPh sb="0" eb="2">
      <t>ニュウリョク</t>
    </rPh>
    <rPh sb="2" eb="3">
      <t>ラン</t>
    </rPh>
    <rPh sb="10" eb="12">
      <t>キンガク</t>
    </rPh>
    <rPh sb="13" eb="15">
      <t>ニンズウ</t>
    </rPh>
    <rPh sb="17" eb="19">
      <t>シテイ</t>
    </rPh>
    <rPh sb="20" eb="22">
      <t>スウジ</t>
    </rPh>
    <rPh sb="23" eb="25">
      <t>ニュウリョク</t>
    </rPh>
    <phoneticPr fontId="2"/>
  </si>
  <si>
    <r>
      <t>金額は特に指示がない場合は、</t>
    </r>
    <r>
      <rPr>
        <sz val="11"/>
        <color rgb="FFFF0000"/>
        <rFont val="ＭＳ Ｐゴシック"/>
        <family val="3"/>
        <charset val="128"/>
      </rPr>
      <t>万円単位</t>
    </r>
    <r>
      <rPr>
        <sz val="11"/>
        <rFont val="ＭＳ Ｐゴシック"/>
        <family val="3"/>
        <charset val="128"/>
      </rPr>
      <t>で入力します。</t>
    </r>
    <r>
      <rPr>
        <sz val="11"/>
        <color rgb="FFFF0000"/>
        <rFont val="ＭＳ Ｐゴシック"/>
        <family val="3"/>
        <charset val="128"/>
      </rPr>
      <t>（万円未満切り捨て）</t>
    </r>
    <rPh sb="0" eb="2">
      <t>キンガク</t>
    </rPh>
    <rPh sb="3" eb="4">
      <t>トク</t>
    </rPh>
    <rPh sb="5" eb="7">
      <t>シジ</t>
    </rPh>
    <rPh sb="10" eb="12">
      <t>バアイ</t>
    </rPh>
    <rPh sb="14" eb="15">
      <t>マン</t>
    </rPh>
    <rPh sb="15" eb="16">
      <t>エン</t>
    </rPh>
    <rPh sb="16" eb="18">
      <t>タンイ</t>
    </rPh>
    <rPh sb="19" eb="21">
      <t>ニュウリョク</t>
    </rPh>
    <rPh sb="26" eb="28">
      <t>マンエン</t>
    </rPh>
    <rPh sb="28" eb="30">
      <t>ミマン</t>
    </rPh>
    <rPh sb="30" eb="31">
      <t>キ</t>
    </rPh>
    <rPh sb="32" eb="33">
      <t>ス</t>
    </rPh>
    <phoneticPr fontId="2"/>
  </si>
  <si>
    <t>※この欄のみ1円単位まで入力してください。</t>
    <rPh sb="3" eb="4">
      <t>ラン</t>
    </rPh>
    <rPh sb="7" eb="8">
      <t>エン</t>
    </rPh>
    <rPh sb="8" eb="10">
      <t>タンイ</t>
    </rPh>
    <rPh sb="12" eb="14">
      <t>ニュウリョク</t>
    </rPh>
    <phoneticPr fontId="2"/>
  </si>
  <si>
    <t>※令和6年分確定申告書控の写しに記載ある支払医療費の額</t>
    <rPh sb="5" eb="6">
      <t>ヘイネン</t>
    </rPh>
    <rPh sb="6" eb="8">
      <t>カクテイ</t>
    </rPh>
    <rPh sb="8" eb="11">
      <t>シンコクショ</t>
    </rPh>
    <rPh sb="11" eb="12">
      <t>ヒカ</t>
    </rPh>
    <rPh sb="13" eb="14">
      <t>ウツ</t>
    </rPh>
    <rPh sb="16" eb="18">
      <t>キサイ</t>
    </rPh>
    <rPh sb="20" eb="22">
      <t>シハライ</t>
    </rPh>
    <rPh sb="22" eb="25">
      <t>イリョウヒ</t>
    </rPh>
    <rPh sb="26" eb="27">
      <t>ガク</t>
    </rPh>
    <phoneticPr fontId="2"/>
  </si>
  <si>
    <t>火災、風水害、盗難等の被害を受けた世帯である
（令和6年1月～12月に支出した額を入力）</t>
    <rPh sb="0" eb="2">
      <t>カサイ</t>
    </rPh>
    <rPh sb="3" eb="6">
      <t>フウスイガイ</t>
    </rPh>
    <rPh sb="7" eb="10">
      <t>トウナンナド</t>
    </rPh>
    <rPh sb="11" eb="13">
      <t>ヒガイ</t>
    </rPh>
    <rPh sb="14" eb="15">
      <t>ウ</t>
    </rPh>
    <rPh sb="17" eb="19">
      <t>セタイ</t>
    </rPh>
    <rPh sb="28" eb="29">
      <t>ヘイネン</t>
    </rPh>
    <rPh sb="29" eb="30">
      <t>ガツ</t>
    </rPh>
    <rPh sb="33" eb="34">
      <t>ガツ</t>
    </rPh>
    <rPh sb="35" eb="37">
      <t>シシュツ</t>
    </rPh>
    <rPh sb="39" eb="40">
      <t>ガク</t>
    </rPh>
    <rPh sb="41" eb="4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</si>
</sst>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2" borderId="8" xfId="0" applyNumberFormat="1" applyFill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5" fillId="0" borderId="16" xfId="0" applyNumberFormat="1" applyFont="1" applyBorder="1" applyAlignment="1">
      <alignment vertical="center" shrinkToFit="1"/>
    </xf>
    <xf numFmtId="0" fontId="0" fillId="0" borderId="21" xfId="0" applyNumberFormat="1" applyBorder="1" applyAlignment="1">
      <alignment vertical="center"/>
    </xf>
    <xf numFmtId="0" fontId="0" fillId="2" borderId="22" xfId="0" applyNumberFormat="1" applyFill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0" fillId="0" borderId="25" xfId="0" applyNumberFormat="1" applyBorder="1" applyAlignment="1">
      <alignment vertical="center"/>
    </xf>
    <xf numFmtId="0" fontId="0" fillId="0" borderId="26" xfId="0" applyNumberFormat="1" applyBorder="1" applyAlignment="1">
      <alignment vertical="center"/>
    </xf>
    <xf numFmtId="0" fontId="0" fillId="2" borderId="27" xfId="0" applyNumberFormat="1" applyFill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30" xfId="0" applyNumberFormat="1" applyBorder="1" applyAlignment="1">
      <alignment vertical="center"/>
    </xf>
    <xf numFmtId="0" fontId="0" fillId="0" borderId="25" xfId="0" applyNumberFormat="1" applyBorder="1" applyAlignment="1">
      <alignment vertical="center" wrapText="1"/>
    </xf>
    <xf numFmtId="0" fontId="0" fillId="2" borderId="15" xfId="0" applyNumberFormat="1" applyFill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0" fillId="0" borderId="33" xfId="0" applyNumberFormat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7" xfId="0" applyNumberFormat="1" applyBorder="1" applyAlignment="1">
      <alignment horizontal="left" vertical="center"/>
    </xf>
    <xf numFmtId="0" fontId="3" fillId="0" borderId="38" xfId="0" applyNumberFormat="1" applyFont="1" applyBorder="1" applyAlignment="1">
      <alignment vertical="center"/>
    </xf>
    <xf numFmtId="49" fontId="0" fillId="0" borderId="0" xfId="0" applyNumberFormat="1"/>
    <xf numFmtId="0" fontId="0" fillId="0" borderId="39" xfId="0" applyBorder="1"/>
    <xf numFmtId="0" fontId="4" fillId="0" borderId="0" xfId="0" applyFont="1" applyAlignment="1">
      <alignment vertical="center"/>
    </xf>
    <xf numFmtId="0" fontId="0" fillId="0" borderId="20" xfId="0" applyBorder="1"/>
    <xf numFmtId="0" fontId="0" fillId="0" borderId="2" xfId="0" applyBorder="1"/>
    <xf numFmtId="0" fontId="0" fillId="0" borderId="5" xfId="0" applyBorder="1"/>
    <xf numFmtId="0" fontId="0" fillId="0" borderId="40" xfId="0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3" xfId="0" applyBorder="1"/>
    <xf numFmtId="0" fontId="0" fillId="0" borderId="1" xfId="0" applyNumberForma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0" fillId="0" borderId="13" xfId="0" applyFill="1" applyBorder="1"/>
    <xf numFmtId="0" fontId="0" fillId="0" borderId="0" xfId="0" applyNumberFormat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35" xfId="0" applyNumberFormat="1" applyBorder="1" applyAlignment="1">
      <alignment horizontal="center" vertical="center" textRotation="255" wrapText="1"/>
    </xf>
    <xf numFmtId="0" fontId="0" fillId="0" borderId="19" xfId="0" applyNumberFormat="1" applyBorder="1" applyAlignment="1">
      <alignment horizontal="center" vertical="center" textRotation="255" wrapText="1"/>
    </xf>
    <xf numFmtId="0" fontId="0" fillId="0" borderId="17" xfId="0" applyNumberFormat="1" applyBorder="1" applyAlignment="1">
      <alignment horizontal="center" vertical="center" textRotation="255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5" fillId="0" borderId="31" xfId="0" applyNumberFormat="1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3</xdr:row>
      <xdr:rowOff>57150</xdr:rowOff>
    </xdr:from>
    <xdr:to>
      <xdr:col>11</xdr:col>
      <xdr:colOff>200024</xdr:colOff>
      <xdr:row>4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19624" y="628650"/>
          <a:ext cx="25431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3,456,789</a:t>
          </a:r>
          <a:r>
            <a:rPr kumimoji="1" lang="ja-JP" altLang="en-US" sz="1100"/>
            <a:t>円の場合は　</a:t>
          </a:r>
          <a:r>
            <a:rPr kumimoji="1" lang="en-US" altLang="ja-JP" sz="1100"/>
            <a:t>345</a:t>
          </a:r>
          <a:r>
            <a:rPr kumimoji="1" lang="ja-JP" altLang="en-US" sz="1100"/>
            <a:t>　と記入</a:t>
          </a:r>
        </a:p>
      </xdr:txBody>
    </xdr:sp>
    <xdr:clientData/>
  </xdr:twoCellAnchor>
  <xdr:twoCellAnchor>
    <xdr:from>
      <xdr:col>5</xdr:col>
      <xdr:colOff>304801</xdr:colOff>
      <xdr:row>4</xdr:row>
      <xdr:rowOff>180975</xdr:rowOff>
    </xdr:from>
    <xdr:to>
      <xdr:col>5</xdr:col>
      <xdr:colOff>504825</xdr:colOff>
      <xdr:row>6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448176" y="942975"/>
          <a:ext cx="200024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380999</xdr:colOff>
      <xdr:row>50</xdr:row>
      <xdr:rowOff>57150</xdr:rowOff>
    </xdr:from>
    <xdr:to>
      <xdr:col>11</xdr:col>
      <xdr:colOff>85724</xdr:colOff>
      <xdr:row>51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524374" y="11049000"/>
          <a:ext cx="25241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34,567</a:t>
          </a:r>
          <a:r>
            <a:rPr kumimoji="1" lang="ja-JP" altLang="en-US" sz="1100"/>
            <a:t>円の場合は　</a:t>
          </a:r>
          <a:r>
            <a:rPr kumimoji="1" lang="en-US" altLang="ja-JP" sz="1100"/>
            <a:t>3.4567</a:t>
          </a:r>
          <a:r>
            <a:rPr kumimoji="1" lang="ja-JP" altLang="en-US" sz="1100"/>
            <a:t>　と記入</a:t>
          </a:r>
        </a:p>
      </xdr:txBody>
    </xdr:sp>
    <xdr:clientData/>
  </xdr:twoCellAnchor>
  <xdr:twoCellAnchor>
    <xdr:from>
      <xdr:col>5</xdr:col>
      <xdr:colOff>523875</xdr:colOff>
      <xdr:row>51</xdr:row>
      <xdr:rowOff>123825</xdr:rowOff>
    </xdr:from>
    <xdr:to>
      <xdr:col>5</xdr:col>
      <xdr:colOff>600075</xdr:colOff>
      <xdr:row>52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4667250" y="11306175"/>
          <a:ext cx="76200" cy="66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Normal="100" workbookViewId="0"/>
  </sheetViews>
  <sheetFormatPr defaultRowHeight="15" customHeight="1" x14ac:dyDescent="0.15"/>
  <cols>
    <col min="1" max="1" width="1.75" style="1" customWidth="1"/>
    <col min="2" max="2" width="3.375" style="1" customWidth="1"/>
    <col min="3" max="3" width="32.25" style="1" customWidth="1"/>
    <col min="4" max="5" width="8.5" style="1" customWidth="1"/>
    <col min="6" max="7" width="9.5" style="1" customWidth="1"/>
    <col min="8" max="8" width="9" style="2"/>
    <col min="9" max="10" width="3.5" style="1" hidden="1" customWidth="1"/>
    <col min="11" max="16384" width="9" style="1"/>
  </cols>
  <sheetData>
    <row r="1" spans="2:8" ht="15" customHeight="1" x14ac:dyDescent="0.15">
      <c r="B1" s="58" t="s">
        <v>37</v>
      </c>
    </row>
    <row r="2" spans="2:8" ht="15" customHeight="1" x14ac:dyDescent="0.15">
      <c r="B2" s="58"/>
      <c r="C2" s="72" t="s">
        <v>39</v>
      </c>
      <c r="D2" s="72"/>
      <c r="E2" s="72"/>
    </row>
    <row r="3" spans="2:8" ht="15" customHeight="1" x14ac:dyDescent="0.15">
      <c r="B3" s="58"/>
      <c r="C3" s="72" t="s">
        <v>40</v>
      </c>
      <c r="D3" s="72"/>
      <c r="E3" s="72"/>
    </row>
    <row r="4" spans="2:8" ht="15" customHeight="1" x14ac:dyDescent="0.15">
      <c r="B4" s="58"/>
      <c r="C4" s="72" t="s">
        <v>36</v>
      </c>
      <c r="D4" s="72"/>
      <c r="E4" s="72"/>
    </row>
    <row r="5" spans="2:8" ht="15" customHeight="1" x14ac:dyDescent="0.15">
      <c r="B5" s="58"/>
      <c r="C5" s="72" t="s">
        <v>35</v>
      </c>
      <c r="D5" s="72"/>
      <c r="E5" s="72"/>
    </row>
    <row r="6" spans="2:8" ht="9" customHeight="1" x14ac:dyDescent="0.15">
      <c r="B6" s="58"/>
    </row>
    <row r="7" spans="2:8" ht="15" customHeight="1" x14ac:dyDescent="0.15">
      <c r="B7" s="70" t="s">
        <v>34</v>
      </c>
      <c r="C7" s="9"/>
      <c r="D7" s="9"/>
      <c r="E7" s="9"/>
      <c r="F7" s="69"/>
      <c r="G7" s="69" t="s">
        <v>24</v>
      </c>
    </row>
    <row r="8" spans="2:8" ht="18.75" customHeight="1" x14ac:dyDescent="0.15">
      <c r="B8" s="67" t="s">
        <v>32</v>
      </c>
      <c r="C8" s="66"/>
      <c r="D8" s="66"/>
      <c r="E8" s="65"/>
      <c r="F8" s="25"/>
      <c r="G8" s="71">
        <f>IF($F$8&gt;781,$F$8-408,IF($F$8&gt;401,ROUND($F$8*0.7-174,0),IF($F$8&gt;=269,ROUND($F$8*0.8-214,0),0)))</f>
        <v>0</v>
      </c>
      <c r="H8" s="56"/>
    </row>
    <row r="9" spans="2:8" ht="18.75" customHeight="1" x14ac:dyDescent="0.15">
      <c r="B9" s="67" t="s">
        <v>31</v>
      </c>
      <c r="C9" s="66"/>
      <c r="D9" s="66"/>
      <c r="E9" s="65"/>
      <c r="F9" s="64"/>
      <c r="G9" s="63">
        <f>IF(F9&lt;0,0,F9)</f>
        <v>0</v>
      </c>
      <c r="H9" s="56"/>
    </row>
    <row r="10" spans="2:8" ht="15" customHeight="1" x14ac:dyDescent="0.15">
      <c r="B10" s="70" t="s">
        <v>33</v>
      </c>
      <c r="C10" s="9"/>
      <c r="D10" s="9"/>
      <c r="E10" s="9"/>
      <c r="F10" s="69"/>
      <c r="G10" s="69" t="s">
        <v>24</v>
      </c>
    </row>
    <row r="11" spans="2:8" ht="18.75" customHeight="1" x14ac:dyDescent="0.15">
      <c r="B11" s="67" t="s">
        <v>32</v>
      </c>
      <c r="C11" s="66"/>
      <c r="D11" s="66"/>
      <c r="E11" s="65"/>
      <c r="F11" s="25"/>
      <c r="G11" s="68">
        <f>IF($F$11&gt;1500,$F$11-245,IF($F$11&gt;1000,ROUND($F$11*0.95-170,0),IF($F$11&gt;660,ROUND($F$11*0.9-120,0),IF($F$11&gt;360,ROUND($F$11*0.8-54,0),IF($F$11&gt;180,ROUND($F$11*0.7-18,0),IF($F$11&gt;163,ROUND($F$11*0.6,0),IF($F$11&gt;65,ROUND($F$11-65,0),IF($F$11&lt;=65,0))))))))</f>
        <v>0</v>
      </c>
      <c r="H11" s="56"/>
    </row>
    <row r="12" spans="2:8" ht="18.75" customHeight="1" x14ac:dyDescent="0.15">
      <c r="B12" s="67" t="s">
        <v>31</v>
      </c>
      <c r="C12" s="66"/>
      <c r="D12" s="66"/>
      <c r="E12" s="65"/>
      <c r="F12" s="64"/>
      <c r="G12" s="63">
        <f>IF(F12&lt;0,0,F12)</f>
        <v>0</v>
      </c>
      <c r="H12" s="56"/>
    </row>
    <row r="13" spans="2:8" ht="18.75" customHeight="1" x14ac:dyDescent="0.15">
      <c r="B13" s="62" t="s">
        <v>30</v>
      </c>
      <c r="C13" s="61"/>
      <c r="D13" s="61"/>
      <c r="E13" s="61"/>
      <c r="F13" s="60"/>
      <c r="G13" s="59">
        <f>SUM(G8:G9)+SUM(G11:G12)</f>
        <v>0</v>
      </c>
      <c r="H13" s="56"/>
    </row>
    <row r="14" spans="2:8" ht="9.75" customHeight="1" x14ac:dyDescent="0.15">
      <c r="B14" s="58"/>
      <c r="F14" s="57"/>
      <c r="G14"/>
      <c r="H14" s="56"/>
    </row>
    <row r="15" spans="2:8" ht="15" customHeight="1" x14ac:dyDescent="0.15">
      <c r="C15" s="1" t="s">
        <v>29</v>
      </c>
    </row>
    <row r="16" spans="2:8" ht="15" customHeight="1" x14ac:dyDescent="0.15">
      <c r="C16" s="1" t="s">
        <v>28</v>
      </c>
    </row>
    <row r="17" spans="1:10" ht="15" customHeight="1" x14ac:dyDescent="0.15">
      <c r="C17" s="1" t="s">
        <v>27</v>
      </c>
    </row>
    <row r="18" spans="1:10" ht="15" customHeight="1" x14ac:dyDescent="0.15">
      <c r="C18" s="1" t="s">
        <v>26</v>
      </c>
    </row>
    <row r="19" spans="1:10" ht="15" customHeight="1" thickBot="1" x14ac:dyDescent="0.2"/>
    <row r="20" spans="1:10" ht="18" customHeight="1" thickBot="1" x14ac:dyDescent="0.2">
      <c r="B20" s="55" t="s">
        <v>25</v>
      </c>
      <c r="C20" s="54"/>
      <c r="D20" s="53"/>
      <c r="E20" s="52"/>
      <c r="F20" s="51"/>
      <c r="G20" s="50" t="s">
        <v>24</v>
      </c>
    </row>
    <row r="21" spans="1:10" ht="18.75" customHeight="1" thickBot="1" x14ac:dyDescent="0.2">
      <c r="B21" s="49" t="s">
        <v>23</v>
      </c>
      <c r="C21" s="23"/>
      <c r="D21" s="22"/>
      <c r="E21" s="21"/>
      <c r="F21" s="20"/>
      <c r="G21" s="19">
        <f>F21*99</f>
        <v>0</v>
      </c>
    </row>
    <row r="22" spans="1:10" s="2" customFormat="1" ht="18.75" customHeight="1" x14ac:dyDescent="0.15">
      <c r="A22" s="1"/>
      <c r="B22" s="74" t="s">
        <v>22</v>
      </c>
      <c r="C22" s="16" t="s">
        <v>21</v>
      </c>
      <c r="D22" s="16"/>
      <c r="E22" s="48"/>
      <c r="F22" s="47"/>
      <c r="G22" s="46">
        <f>F22*31</f>
        <v>0</v>
      </c>
      <c r="I22" s="1"/>
      <c r="J22" s="1"/>
    </row>
    <row r="23" spans="1:10" s="2" customFormat="1" ht="18.75" customHeight="1" thickBot="1" x14ac:dyDescent="0.2">
      <c r="A23" s="1"/>
      <c r="B23" s="75"/>
      <c r="C23" s="45" t="s">
        <v>20</v>
      </c>
      <c r="D23" s="45"/>
      <c r="E23" s="40"/>
      <c r="F23" s="44"/>
      <c r="G23" s="24">
        <f>F23*46</f>
        <v>0</v>
      </c>
      <c r="I23" s="1"/>
      <c r="J23" s="1"/>
    </row>
    <row r="24" spans="1:10" s="2" customFormat="1" ht="18.75" customHeight="1" x14ac:dyDescent="0.15">
      <c r="A24" s="1"/>
      <c r="B24" s="75"/>
      <c r="C24" s="37" t="s">
        <v>19</v>
      </c>
      <c r="D24" s="36" t="s">
        <v>12</v>
      </c>
      <c r="E24" s="35" t="s">
        <v>10</v>
      </c>
      <c r="F24" s="34"/>
      <c r="G24" s="33">
        <f>F24*39</f>
        <v>0</v>
      </c>
      <c r="I24" s="1"/>
      <c r="J24" s="1"/>
    </row>
    <row r="25" spans="1:10" s="2" customFormat="1" ht="18.75" customHeight="1" x14ac:dyDescent="0.15">
      <c r="A25" s="1"/>
      <c r="B25" s="75"/>
      <c r="C25" s="28"/>
      <c r="D25" s="31"/>
      <c r="E25" s="15" t="s">
        <v>9</v>
      </c>
      <c r="F25" s="14"/>
      <c r="G25" s="29">
        <f>F25*69</f>
        <v>0</v>
      </c>
      <c r="I25" s="1"/>
      <c r="J25" s="1"/>
    </row>
    <row r="26" spans="1:10" s="2" customFormat="1" ht="18.75" customHeight="1" x14ac:dyDescent="0.15">
      <c r="A26" s="1"/>
      <c r="B26" s="75"/>
      <c r="C26" s="28"/>
      <c r="D26" s="30" t="s">
        <v>11</v>
      </c>
      <c r="E26" s="15" t="s">
        <v>10</v>
      </c>
      <c r="F26" s="14"/>
      <c r="G26" s="29">
        <f>F26*88</f>
        <v>0</v>
      </c>
      <c r="I26" s="1"/>
      <c r="J26" s="1"/>
    </row>
    <row r="27" spans="1:10" s="2" customFormat="1" ht="18.75" customHeight="1" thickBot="1" x14ac:dyDescent="0.2">
      <c r="A27" s="1"/>
      <c r="B27" s="75"/>
      <c r="C27" s="42"/>
      <c r="D27" s="41"/>
      <c r="E27" s="40" t="s">
        <v>9</v>
      </c>
      <c r="F27" s="39"/>
      <c r="G27" s="38">
        <f>F27*118</f>
        <v>0</v>
      </c>
      <c r="I27" s="1"/>
      <c r="J27" s="1"/>
    </row>
    <row r="28" spans="1:10" s="2" customFormat="1" ht="18.75" customHeight="1" x14ac:dyDescent="0.15">
      <c r="A28" s="1"/>
      <c r="B28" s="75"/>
      <c r="C28" s="37" t="s">
        <v>17</v>
      </c>
      <c r="D28" s="36" t="s">
        <v>12</v>
      </c>
      <c r="E28" s="35" t="s">
        <v>10</v>
      </c>
      <c r="F28" s="34"/>
      <c r="G28" s="33">
        <f>F28*39</f>
        <v>0</v>
      </c>
      <c r="I28" s="1"/>
      <c r="J28" s="1"/>
    </row>
    <row r="29" spans="1:10" s="2" customFormat="1" ht="18.75" customHeight="1" x14ac:dyDescent="0.15">
      <c r="A29" s="1"/>
      <c r="B29" s="75"/>
      <c r="C29" s="28" t="s">
        <v>18</v>
      </c>
      <c r="D29" s="31"/>
      <c r="E29" s="15" t="s">
        <v>9</v>
      </c>
      <c r="F29" s="14"/>
      <c r="G29" s="29">
        <f>F29*69</f>
        <v>0</v>
      </c>
      <c r="I29" s="1"/>
      <c r="J29" s="1"/>
    </row>
    <row r="30" spans="1:10" s="2" customFormat="1" ht="18.75" customHeight="1" x14ac:dyDescent="0.15">
      <c r="A30" s="1"/>
      <c r="B30" s="75"/>
      <c r="C30" s="28"/>
      <c r="D30" s="30" t="s">
        <v>11</v>
      </c>
      <c r="E30" s="15" t="s">
        <v>10</v>
      </c>
      <c r="F30" s="14"/>
      <c r="G30" s="29">
        <f>F30*88</f>
        <v>0</v>
      </c>
      <c r="I30" s="1"/>
      <c r="J30" s="1"/>
    </row>
    <row r="31" spans="1:10" s="2" customFormat="1" ht="18.75" customHeight="1" thickBot="1" x14ac:dyDescent="0.2">
      <c r="A31" s="1"/>
      <c r="B31" s="75"/>
      <c r="C31" s="42"/>
      <c r="D31" s="41"/>
      <c r="E31" s="40" t="s">
        <v>9</v>
      </c>
      <c r="F31" s="39"/>
      <c r="G31" s="38">
        <f>F31*118</f>
        <v>0</v>
      </c>
      <c r="I31" s="1"/>
      <c r="J31" s="1"/>
    </row>
    <row r="32" spans="1:10" s="2" customFormat="1" ht="18.75" customHeight="1" x14ac:dyDescent="0.15">
      <c r="A32" s="1"/>
      <c r="B32" s="75"/>
      <c r="C32" s="37" t="s">
        <v>17</v>
      </c>
      <c r="D32" s="36" t="s">
        <v>12</v>
      </c>
      <c r="E32" s="35" t="s">
        <v>10</v>
      </c>
      <c r="F32" s="34"/>
      <c r="G32" s="33">
        <f>F32*43</f>
        <v>0</v>
      </c>
      <c r="I32" s="1"/>
      <c r="J32" s="1"/>
    </row>
    <row r="33" spans="1:10" s="2" customFormat="1" ht="18.75" customHeight="1" x14ac:dyDescent="0.15">
      <c r="A33" s="1"/>
      <c r="B33" s="75"/>
      <c r="C33" s="28" t="s">
        <v>16</v>
      </c>
      <c r="D33" s="31"/>
      <c r="E33" s="15" t="s">
        <v>9</v>
      </c>
      <c r="F33" s="14"/>
      <c r="G33" s="29">
        <f>F33*72</f>
        <v>0</v>
      </c>
      <c r="I33" s="1"/>
      <c r="J33" s="1"/>
    </row>
    <row r="34" spans="1:10" s="2" customFormat="1" ht="18.75" customHeight="1" x14ac:dyDescent="0.15">
      <c r="A34" s="1"/>
      <c r="B34" s="75"/>
      <c r="C34" s="28"/>
      <c r="D34" s="30" t="s">
        <v>11</v>
      </c>
      <c r="E34" s="15" t="s">
        <v>10</v>
      </c>
      <c r="F34" s="14"/>
      <c r="G34" s="29">
        <f>F34*87</f>
        <v>0</v>
      </c>
      <c r="I34" s="1"/>
      <c r="J34" s="1"/>
    </row>
    <row r="35" spans="1:10" s="2" customFormat="1" ht="18.75" customHeight="1" thickBot="1" x14ac:dyDescent="0.2">
      <c r="A35" s="1"/>
      <c r="B35" s="75"/>
      <c r="C35" s="42"/>
      <c r="D35" s="41"/>
      <c r="E35" s="40" t="s">
        <v>9</v>
      </c>
      <c r="F35" s="39"/>
      <c r="G35" s="38">
        <f>F35*116</f>
        <v>0</v>
      </c>
      <c r="I35" s="1"/>
      <c r="J35" s="1"/>
    </row>
    <row r="36" spans="1:10" s="2" customFormat="1" ht="18.75" customHeight="1" x14ac:dyDescent="0.15">
      <c r="A36" s="1"/>
      <c r="B36" s="75"/>
      <c r="C36" s="43" t="s">
        <v>15</v>
      </c>
      <c r="D36" s="36" t="s">
        <v>12</v>
      </c>
      <c r="E36" s="35" t="s">
        <v>10</v>
      </c>
      <c r="F36" s="34"/>
      <c r="G36" s="33">
        <f>F36*74</f>
        <v>0</v>
      </c>
      <c r="I36" s="1"/>
      <c r="J36" s="1"/>
    </row>
    <row r="37" spans="1:10" s="2" customFormat="1" ht="18.75" customHeight="1" x14ac:dyDescent="0.15">
      <c r="A37" s="1"/>
      <c r="B37" s="75"/>
      <c r="C37" s="80" t="s">
        <v>38</v>
      </c>
      <c r="D37" s="31"/>
      <c r="E37" s="15" t="s">
        <v>9</v>
      </c>
      <c r="F37" s="14"/>
      <c r="G37" s="29">
        <f>F37*121</f>
        <v>0</v>
      </c>
      <c r="I37" s="1"/>
      <c r="J37" s="1"/>
    </row>
    <row r="38" spans="1:10" s="2" customFormat="1" ht="18.75" customHeight="1" x14ac:dyDescent="0.15">
      <c r="A38" s="1"/>
      <c r="B38" s="75"/>
      <c r="C38" s="80"/>
      <c r="D38" s="30" t="s">
        <v>11</v>
      </c>
      <c r="E38" s="15" t="s">
        <v>10</v>
      </c>
      <c r="F38" s="14"/>
      <c r="G38" s="29">
        <f>F38*133</f>
        <v>0</v>
      </c>
      <c r="I38" s="1"/>
      <c r="J38" s="1"/>
    </row>
    <row r="39" spans="1:10" s="2" customFormat="1" ht="18.75" customHeight="1" thickBot="1" x14ac:dyDescent="0.2">
      <c r="A39" s="1"/>
      <c r="B39" s="75"/>
      <c r="C39" s="42"/>
      <c r="D39" s="41"/>
      <c r="E39" s="40" t="s">
        <v>9</v>
      </c>
      <c r="F39" s="39"/>
      <c r="G39" s="38">
        <f>F39*180</f>
        <v>0</v>
      </c>
      <c r="I39" s="1"/>
      <c r="J39" s="1"/>
    </row>
    <row r="40" spans="1:10" s="2" customFormat="1" ht="18.75" customHeight="1" x14ac:dyDescent="0.15">
      <c r="A40" s="1"/>
      <c r="B40" s="75"/>
      <c r="C40" s="37" t="s">
        <v>14</v>
      </c>
      <c r="D40" s="36" t="s">
        <v>12</v>
      </c>
      <c r="E40" s="35" t="s">
        <v>10</v>
      </c>
      <c r="F40" s="34"/>
      <c r="G40" s="33">
        <f>F40*39</f>
        <v>0</v>
      </c>
      <c r="I40" s="1"/>
      <c r="J40" s="1"/>
    </row>
    <row r="41" spans="1:10" s="2" customFormat="1" ht="18.75" customHeight="1" x14ac:dyDescent="0.15">
      <c r="A41" s="1"/>
      <c r="B41" s="75"/>
      <c r="C41" s="28"/>
      <c r="D41" s="31"/>
      <c r="E41" s="15" t="s">
        <v>9</v>
      </c>
      <c r="F41" s="14"/>
      <c r="G41" s="29">
        <f>F41*69</f>
        <v>0</v>
      </c>
      <c r="I41" s="1"/>
      <c r="J41" s="1"/>
    </row>
    <row r="42" spans="1:10" s="2" customFormat="1" ht="18.75" customHeight="1" x14ac:dyDescent="0.15">
      <c r="A42" s="1"/>
      <c r="B42" s="75"/>
      <c r="C42" s="28"/>
      <c r="D42" s="30" t="s">
        <v>11</v>
      </c>
      <c r="E42" s="15" t="s">
        <v>10</v>
      </c>
      <c r="F42" s="14"/>
      <c r="G42" s="29">
        <f>F42*88</f>
        <v>0</v>
      </c>
      <c r="I42" s="1"/>
      <c r="J42" s="1"/>
    </row>
    <row r="43" spans="1:10" s="2" customFormat="1" ht="18.75" customHeight="1" thickBot="1" x14ac:dyDescent="0.2">
      <c r="A43" s="1"/>
      <c r="B43" s="75"/>
      <c r="C43" s="42"/>
      <c r="D43" s="41"/>
      <c r="E43" s="40" t="s">
        <v>9</v>
      </c>
      <c r="F43" s="39"/>
      <c r="G43" s="38">
        <f>F43*118</f>
        <v>0</v>
      </c>
      <c r="I43" s="1"/>
      <c r="J43" s="1"/>
    </row>
    <row r="44" spans="1:10" s="2" customFormat="1" ht="18.75" customHeight="1" x14ac:dyDescent="0.15">
      <c r="A44" s="1"/>
      <c r="B44" s="75"/>
      <c r="C44" s="37" t="s">
        <v>13</v>
      </c>
      <c r="D44" s="36" t="s">
        <v>12</v>
      </c>
      <c r="E44" s="35" t="s">
        <v>10</v>
      </c>
      <c r="F44" s="34"/>
      <c r="G44" s="33">
        <f>F44*36</f>
        <v>0</v>
      </c>
      <c r="I44" s="1"/>
      <c r="J44" s="1"/>
    </row>
    <row r="45" spans="1:10" s="2" customFormat="1" ht="18.75" customHeight="1" x14ac:dyDescent="0.15">
      <c r="A45" s="1"/>
      <c r="B45" s="75"/>
      <c r="C45" s="32"/>
      <c r="D45" s="31"/>
      <c r="E45" s="15" t="s">
        <v>9</v>
      </c>
      <c r="F45" s="14"/>
      <c r="G45" s="29">
        <f>F45*81</f>
        <v>0</v>
      </c>
      <c r="I45" s="1"/>
      <c r="J45" s="1"/>
    </row>
    <row r="46" spans="1:10" s="2" customFormat="1" ht="18.75" customHeight="1" x14ac:dyDescent="0.15">
      <c r="A46" s="1"/>
      <c r="B46" s="75"/>
      <c r="C46" s="28"/>
      <c r="D46" s="30" t="s">
        <v>11</v>
      </c>
      <c r="E46" s="15" t="s">
        <v>10</v>
      </c>
      <c r="F46" s="14"/>
      <c r="G46" s="29">
        <f>F46*102</f>
        <v>0</v>
      </c>
      <c r="I46" s="1"/>
      <c r="J46" s="1"/>
    </row>
    <row r="47" spans="1:10" ht="18.75" customHeight="1" thickBot="1" x14ac:dyDescent="0.2">
      <c r="B47" s="76"/>
      <c r="C47" s="28"/>
      <c r="D47" s="27"/>
      <c r="E47" s="26" t="s">
        <v>9</v>
      </c>
      <c r="F47" s="25"/>
      <c r="G47" s="24">
        <f>F47*147</f>
        <v>0</v>
      </c>
    </row>
    <row r="48" spans="1:10" ht="18.75" customHeight="1" thickBot="1" x14ac:dyDescent="0.2">
      <c r="B48" s="23" t="s">
        <v>8</v>
      </c>
      <c r="C48" s="22"/>
      <c r="D48" s="22"/>
      <c r="E48" s="21"/>
      <c r="F48" s="20"/>
      <c r="G48" s="19">
        <f>F48*99</f>
        <v>0</v>
      </c>
    </row>
    <row r="49" spans="1:10" ht="15" customHeight="1" x14ac:dyDescent="0.15">
      <c r="B49" s="16"/>
      <c r="C49" s="16"/>
      <c r="D49" s="16"/>
      <c r="E49" s="16"/>
      <c r="F49" s="16"/>
      <c r="G49" s="12"/>
    </row>
    <row r="50" spans="1:10" ht="15" customHeight="1" x14ac:dyDescent="0.15">
      <c r="B50" s="10" t="s">
        <v>7</v>
      </c>
      <c r="C50" s="9"/>
      <c r="D50" s="9"/>
      <c r="E50" s="15"/>
      <c r="F50" s="14"/>
      <c r="G50" s="18"/>
    </row>
    <row r="51" spans="1:10" ht="15" customHeight="1" x14ac:dyDescent="0.15">
      <c r="B51" s="13" t="s">
        <v>42</v>
      </c>
      <c r="C51" s="12"/>
      <c r="D51" s="12"/>
      <c r="E51" s="12"/>
      <c r="F51" s="13"/>
      <c r="G51" s="12"/>
    </row>
    <row r="52" spans="1:10" ht="15" customHeight="1" x14ac:dyDescent="0.15">
      <c r="B52" s="16"/>
      <c r="C52" s="16"/>
      <c r="D52" s="16"/>
      <c r="E52" s="16"/>
      <c r="F52" s="17"/>
      <c r="G52" s="16"/>
      <c r="I52" s="1">
        <v>0</v>
      </c>
      <c r="J52" s="1">
        <v>12</v>
      </c>
    </row>
    <row r="53" spans="1:10" ht="15" customHeight="1" x14ac:dyDescent="0.15">
      <c r="B53" s="11" t="s">
        <v>6</v>
      </c>
      <c r="C53" s="11"/>
      <c r="D53" s="10"/>
      <c r="E53" s="15"/>
      <c r="F53" s="14"/>
      <c r="G53" s="11">
        <f>ROUNDDOWN(IF(F53="",0,J53),0)</f>
        <v>0</v>
      </c>
      <c r="I53" s="1">
        <f>F53*12+12</f>
        <v>12</v>
      </c>
      <c r="J53" s="11">
        <f>IF(I53&gt;71,71,I53)</f>
        <v>12</v>
      </c>
    </row>
    <row r="54" spans="1:10" ht="15" customHeight="1" x14ac:dyDescent="0.15">
      <c r="B54" s="73" t="s">
        <v>41</v>
      </c>
      <c r="C54" s="12"/>
      <c r="D54" s="12"/>
      <c r="E54" s="12"/>
      <c r="F54" s="13"/>
      <c r="G54" s="12"/>
    </row>
    <row r="55" spans="1:10" ht="15" customHeight="1" x14ac:dyDescent="0.15">
      <c r="B55" s="13" t="s">
        <v>5</v>
      </c>
      <c r="C55" s="12"/>
      <c r="D55" s="12"/>
      <c r="E55" s="12"/>
      <c r="F55" s="13"/>
      <c r="G55" s="12"/>
    </row>
    <row r="56" spans="1:10" ht="15" customHeight="1" x14ac:dyDescent="0.15">
      <c r="B56" s="13"/>
      <c r="C56" s="12"/>
      <c r="D56" s="12"/>
      <c r="E56" s="12"/>
      <c r="F56" s="13"/>
      <c r="G56" s="12"/>
    </row>
    <row r="57" spans="1:10" ht="28.5" customHeight="1" x14ac:dyDescent="0.15">
      <c r="B57" s="77" t="s">
        <v>43</v>
      </c>
      <c r="C57" s="78"/>
      <c r="D57" s="78"/>
      <c r="E57" s="79"/>
      <c r="F57" s="14"/>
      <c r="G57" s="12"/>
      <c r="I57" s="1">
        <f>F57*12+12</f>
        <v>12</v>
      </c>
      <c r="J57" s="11">
        <f>IF(I57&gt;71,71,I57)</f>
        <v>12</v>
      </c>
    </row>
    <row r="58" spans="1:10" ht="15" customHeight="1" x14ac:dyDescent="0.15">
      <c r="B58" s="13" t="s">
        <v>4</v>
      </c>
      <c r="C58" s="12"/>
      <c r="D58" s="12"/>
      <c r="E58" s="12"/>
      <c r="F58" s="13"/>
      <c r="G58" s="12"/>
    </row>
    <row r="59" spans="1:10" ht="15" customHeight="1" x14ac:dyDescent="0.15">
      <c r="B59" s="13"/>
      <c r="C59" s="12"/>
      <c r="D59" s="12"/>
      <c r="E59" s="12"/>
      <c r="F59" s="13"/>
      <c r="G59" s="12"/>
    </row>
    <row r="60" spans="1:10" ht="15" customHeight="1" x14ac:dyDescent="0.15">
      <c r="B60" s="12"/>
      <c r="C60" s="12"/>
      <c r="D60" s="12"/>
      <c r="E60" s="12"/>
      <c r="F60" s="13"/>
      <c r="G60" s="12"/>
    </row>
    <row r="61" spans="1:10" ht="15" customHeight="1" x14ac:dyDescent="0.15">
      <c r="B61" s="11" t="s">
        <v>3</v>
      </c>
      <c r="C61" s="10"/>
      <c r="D61" s="9"/>
      <c r="E61" s="9"/>
      <c r="F61" s="8"/>
      <c r="G61" s="7">
        <f>SUM(G21:G48)+F50+G53+F57</f>
        <v>0</v>
      </c>
    </row>
    <row r="63" spans="1:10" s="2" customFormat="1" ht="15" customHeight="1" x14ac:dyDescent="0.15">
      <c r="A63" s="1"/>
      <c r="B63" s="6" t="s">
        <v>2</v>
      </c>
      <c r="C63" s="5"/>
      <c r="D63" s="5"/>
      <c r="E63" s="5"/>
      <c r="F63" s="4"/>
      <c r="G63" s="3">
        <f>G13-G61</f>
        <v>0</v>
      </c>
      <c r="I63" s="1"/>
      <c r="J63" s="1"/>
    </row>
    <row r="65" spans="1:10" s="2" customFormat="1" ht="15" customHeight="1" x14ac:dyDescent="0.15">
      <c r="A65" s="1"/>
      <c r="B65" s="1"/>
      <c r="C65" s="1" t="s">
        <v>1</v>
      </c>
      <c r="D65" s="1"/>
      <c r="E65" s="1"/>
      <c r="F65" s="1"/>
      <c r="G65" s="1"/>
      <c r="I65" s="1"/>
      <c r="J65" s="1"/>
    </row>
    <row r="66" spans="1:10" s="2" customFormat="1" ht="15" customHeight="1" x14ac:dyDescent="0.15">
      <c r="A66" s="1"/>
      <c r="B66" s="1"/>
      <c r="C66" s="1" t="s">
        <v>0</v>
      </c>
      <c r="D66" s="1"/>
      <c r="E66" s="1"/>
      <c r="F66" s="1"/>
      <c r="G66" s="1"/>
      <c r="I66" s="1"/>
      <c r="J66" s="1"/>
    </row>
  </sheetData>
  <protectedRanges>
    <protectedRange sqref="F52 F8 F49 F11 F20:F47" name="範囲1"/>
  </protectedRanges>
  <mergeCells count="3">
    <mergeCell ref="B22:B47"/>
    <mergeCell ref="B57:E57"/>
    <mergeCell ref="C37:C38"/>
  </mergeCells>
  <phoneticPr fontId="2"/>
  <pageMargins left="0.75" right="0.75" top="0.31" bottom="0.21" header="0.51200000000000001" footer="0.51200000000000001"/>
  <pageSetup paperSize="9" scale="7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在学 (大学)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ito_yuko</dc:creator>
  <cp:lastModifiedBy>坂梨 仁</cp:lastModifiedBy>
  <cp:lastPrinted>2024-07-08T05:22:52Z</cp:lastPrinted>
  <dcterms:created xsi:type="dcterms:W3CDTF">2017-06-13T02:07:29Z</dcterms:created>
  <dcterms:modified xsi:type="dcterms:W3CDTF">2025-03-10T00:05:12Z</dcterms:modified>
</cp:coreProperties>
</file>